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1" i="1" s="1"/>
  <c r="D13" i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J13" i="1" s="1"/>
  <c r="I13" i="1"/>
  <c r="I12" i="1" s="1"/>
  <c r="I11" i="1" s="1"/>
  <c r="K13" i="1"/>
  <c r="K12" i="1" s="1"/>
  <c r="K11" i="1" s="1"/>
  <c r="J14" i="1"/>
  <c r="D16" i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D20" i="1"/>
  <c r="D19" i="1" s="1"/>
  <c r="E20" i="1"/>
  <c r="E19" i="1" s="1"/>
  <c r="E18" i="1" s="1"/>
  <c r="F20" i="1"/>
  <c r="F19" i="1" s="1"/>
  <c r="F18" i="1" s="1"/>
  <c r="G20" i="1"/>
  <c r="G19" i="1" s="1"/>
  <c r="H20" i="1"/>
  <c r="H19" i="1" s="1"/>
  <c r="I20" i="1"/>
  <c r="J20" i="1" s="1"/>
  <c r="K20" i="1"/>
  <c r="K19" i="1" s="1"/>
  <c r="J21" i="1"/>
  <c r="J22" i="1"/>
  <c r="D23" i="1"/>
  <c r="E23" i="1"/>
  <c r="F23" i="1"/>
  <c r="G23" i="1"/>
  <c r="H23" i="1"/>
  <c r="I23" i="1"/>
  <c r="J23" i="1"/>
  <c r="K23" i="1"/>
  <c r="J24" i="1"/>
  <c r="J25" i="1"/>
  <c r="J26" i="1"/>
  <c r="I27" i="1"/>
  <c r="D28" i="1"/>
  <c r="D27" i="1" s="1"/>
  <c r="E28" i="1"/>
  <c r="E27" i="1" s="1"/>
  <c r="F28" i="1"/>
  <c r="F27" i="1" s="1"/>
  <c r="G28" i="1"/>
  <c r="G27" i="1" s="1"/>
  <c r="H28" i="1"/>
  <c r="H27" i="1" s="1"/>
  <c r="J27" i="1" s="1"/>
  <c r="I28" i="1"/>
  <c r="K28" i="1"/>
  <c r="K27" i="1" s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J33" i="1"/>
  <c r="D35" i="1"/>
  <c r="D34" i="1" s="1"/>
  <c r="E35" i="1"/>
  <c r="E34" i="1" s="1"/>
  <c r="F35" i="1"/>
  <c r="F34" i="1" s="1"/>
  <c r="G35" i="1"/>
  <c r="G34" i="1" s="1"/>
  <c r="H35" i="1"/>
  <c r="H34" i="1" s="1"/>
  <c r="I35" i="1"/>
  <c r="J35" i="1" s="1"/>
  <c r="K35" i="1"/>
  <c r="K34" i="1" s="1"/>
  <c r="J36" i="1"/>
  <c r="J37" i="1"/>
  <c r="J38" i="1"/>
  <c r="D39" i="1"/>
  <c r="E39" i="1"/>
  <c r="F39" i="1"/>
  <c r="G39" i="1"/>
  <c r="H39" i="1"/>
  <c r="I39" i="1"/>
  <c r="J39" i="1" s="1"/>
  <c r="K39" i="1"/>
  <c r="J40" i="1"/>
  <c r="D43" i="1"/>
  <c r="D42" i="1" s="1"/>
  <c r="E43" i="1"/>
  <c r="E42" i="1" s="1"/>
  <c r="E41" i="1" s="1"/>
  <c r="F43" i="1"/>
  <c r="F42" i="1" s="1"/>
  <c r="F41" i="1" s="1"/>
  <c r="G43" i="1"/>
  <c r="G42" i="1" s="1"/>
  <c r="H43" i="1"/>
  <c r="H42" i="1" s="1"/>
  <c r="I43" i="1"/>
  <c r="I42" i="1" s="1"/>
  <c r="I41" i="1" s="1"/>
  <c r="J43" i="1"/>
  <c r="K43" i="1"/>
  <c r="K42" i="1" s="1"/>
  <c r="J44" i="1"/>
  <c r="D45" i="1"/>
  <c r="E45" i="1"/>
  <c r="F45" i="1"/>
  <c r="G45" i="1"/>
  <c r="H45" i="1"/>
  <c r="J45" i="1" s="1"/>
  <c r="I45" i="1"/>
  <c r="K45" i="1"/>
  <c r="J46" i="1"/>
  <c r="J47" i="1"/>
  <c r="D49" i="1"/>
  <c r="D48" i="1" s="1"/>
  <c r="E49" i="1"/>
  <c r="E48" i="1" s="1"/>
  <c r="F49" i="1"/>
  <c r="F48" i="1" s="1"/>
  <c r="G49" i="1"/>
  <c r="G48" i="1" s="1"/>
  <c r="H49" i="1"/>
  <c r="H48" i="1" s="1"/>
  <c r="J48" i="1" s="1"/>
  <c r="I49" i="1"/>
  <c r="I48" i="1" s="1"/>
  <c r="J49" i="1"/>
  <c r="K49" i="1"/>
  <c r="K48" i="1" s="1"/>
  <c r="J50" i="1"/>
  <c r="J51" i="1"/>
  <c r="D54" i="1"/>
  <c r="D53" i="1" s="1"/>
  <c r="E54" i="1"/>
  <c r="E53" i="1" s="1"/>
  <c r="E52" i="1" s="1"/>
  <c r="F54" i="1"/>
  <c r="F53" i="1" s="1"/>
  <c r="F52" i="1" s="1"/>
  <c r="G54" i="1"/>
  <c r="G53" i="1" s="1"/>
  <c r="H54" i="1"/>
  <c r="J54" i="1" s="1"/>
  <c r="I54" i="1"/>
  <c r="I53" i="1" s="1"/>
  <c r="K54" i="1"/>
  <c r="K53" i="1" s="1"/>
  <c r="K52" i="1" s="1"/>
  <c r="J55" i="1"/>
  <c r="J56" i="1"/>
  <c r="D58" i="1"/>
  <c r="D57" i="1" s="1"/>
  <c r="E58" i="1"/>
  <c r="E57" i="1" s="1"/>
  <c r="F58" i="1"/>
  <c r="F57" i="1" s="1"/>
  <c r="G58" i="1"/>
  <c r="G57" i="1" s="1"/>
  <c r="H58" i="1"/>
  <c r="H57" i="1" s="1"/>
  <c r="I58" i="1"/>
  <c r="I57" i="1" s="1"/>
  <c r="K58" i="1"/>
  <c r="K57" i="1" s="1"/>
  <c r="J59" i="1"/>
  <c r="D60" i="1"/>
  <c r="E60" i="1"/>
  <c r="F60" i="1"/>
  <c r="G60" i="1"/>
  <c r="H60" i="1"/>
  <c r="I60" i="1"/>
  <c r="J60" i="1"/>
  <c r="K60" i="1"/>
  <c r="J61" i="1"/>
  <c r="J62" i="1"/>
  <c r="J63" i="1"/>
  <c r="D65" i="1"/>
  <c r="E65" i="1"/>
  <c r="F65" i="1"/>
  <c r="G65" i="1"/>
  <c r="H65" i="1"/>
  <c r="I65" i="1"/>
  <c r="J65" i="1"/>
  <c r="K65" i="1"/>
  <c r="J66" i="1"/>
  <c r="J67" i="1"/>
  <c r="D68" i="1"/>
  <c r="E68" i="1"/>
  <c r="F68" i="1"/>
  <c r="G68" i="1"/>
  <c r="H68" i="1"/>
  <c r="J68" i="1" s="1"/>
  <c r="I68" i="1"/>
  <c r="K68" i="1"/>
  <c r="J69" i="1"/>
  <c r="J70" i="1"/>
  <c r="D52" i="1" l="1"/>
  <c r="H41" i="1"/>
  <c r="J41" i="1" s="1"/>
  <c r="J42" i="1"/>
  <c r="H18" i="1"/>
  <c r="G41" i="1"/>
  <c r="G10" i="1" s="1"/>
  <c r="G64" i="1" s="1"/>
  <c r="G18" i="1"/>
  <c r="J15" i="1"/>
  <c r="I52" i="1"/>
  <c r="J30" i="1"/>
  <c r="F10" i="1"/>
  <c r="F64" i="1" s="1"/>
  <c r="J57" i="1"/>
  <c r="D41" i="1"/>
  <c r="D18" i="1"/>
  <c r="E10" i="1"/>
  <c r="E64" i="1" s="1"/>
  <c r="G52" i="1"/>
  <c r="K41" i="1"/>
  <c r="D10" i="1"/>
  <c r="D64" i="1" s="1"/>
  <c r="K18" i="1"/>
  <c r="K10" i="1" s="1"/>
  <c r="K64" i="1" s="1"/>
  <c r="J11" i="1"/>
  <c r="I19" i="1"/>
  <c r="J19" i="1" s="1"/>
  <c r="J31" i="1"/>
  <c r="J12" i="1"/>
  <c r="H53" i="1"/>
  <c r="I34" i="1"/>
  <c r="J34" i="1" s="1"/>
  <c r="J28" i="1"/>
  <c r="J58" i="1"/>
  <c r="I18" i="1" l="1"/>
  <c r="I10" i="1" s="1"/>
  <c r="I64" i="1" s="1"/>
  <c r="J53" i="1"/>
  <c r="H52" i="1"/>
  <c r="J52" i="1" l="1"/>
  <c r="H10" i="1"/>
  <c r="J18" i="1"/>
  <c r="H64" i="1" l="1"/>
  <c r="J64" i="1" s="1"/>
  <c r="J10" i="1"/>
</calcChain>
</file>

<file path=xl/sharedStrings.xml><?xml version="1.0" encoding="utf-8"?>
<sst xmlns="http://schemas.openxmlformats.org/spreadsheetml/2006/main" count="235" uniqueCount="208">
  <si>
    <t>JUDETUL  VASLUI</t>
  </si>
  <si>
    <t>COMUNA CODAESTI</t>
  </si>
  <si>
    <t xml:space="preserve"> Anexa 13</t>
  </si>
  <si>
    <t>Cont de executie - Cheltuieli - Bugetul local</t>
  </si>
  <si>
    <t>Trimestrul: 4, Anul: 2016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</si>
  <si>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</si>
  <si>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</si>
  <si>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</si>
  <si>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</si>
  <si>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</si>
  <si>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</si>
  <si>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</si>
  <si>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</si>
  <si>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</si>
  <si>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</si>
  <si>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</si>
  <si>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</si>
  <si>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</si>
  <si>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</si>
  <si>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</si>
  <si>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</si>
  <si>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</si>
  <si>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</si>
  <si>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</si>
  <si>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</si>
  <si>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</si>
  <si>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</si>
  <si>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</si>
  <si>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</si>
  <si>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</si>
  <si>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</si>
  <si>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</si>
  <si>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</si>
  <si>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</si>
  <si>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</si>
  <si>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</si>
  <si>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</si>
  <si>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</si>
  <si>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</si>
  <si>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</si>
  <si>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</si>
  <si>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</si>
  <si>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</si>
  <si>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</si>
  <si>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</si>
  <si>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</si>
  <si>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</si>
  <si>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</si>
  <si>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</si>
  <si>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</si>
  <si>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</si>
  <si>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</si>
  <si>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</si>
  <si>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</si>
  <si>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</si>
  <si>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</si>
  <si>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</si>
  <si>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</si>
  <si>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</si>
  <si>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</si>
  <si>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</si>
  <si>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</si>
  <si>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</si>
  <si>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</si>
  <si>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</si>
  <si>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</si>
  <si>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</si>
  <si>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43</t>
  </si>
  <si>
    <t>Alte cheltuieli in domeniul invatamantului</t>
  </si>
  <si>
    <t>65.02.50</t>
  </si>
  <si>
    <t>44</t>
  </si>
  <si>
    <t>Sanatate (cod 66.02.06+66.02.08+66.02.50)</t>
  </si>
  <si>
    <t>66.02</t>
  </si>
  <si>
    <t>49</t>
  </si>
  <si>
    <t>Alte cheltuieli in domeniul sanatatii (cod 66.02.50.50)</t>
  </si>
  <si>
    <t>66.02.50</t>
  </si>
  <si>
    <t>50</t>
  </si>
  <si>
    <t>Alte institutii si actiuni sanitare</t>
  </si>
  <si>
    <t>66.02.50.50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</si>
  <si>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</si>
  <si>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</si>
  <si>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</si>
  <si>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</si>
  <si>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</si>
  <si>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</si>
  <si>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</si>
  <si>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</si>
  <si>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</si>
  <si>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56</t>
  </si>
  <si>
    <t>Scoli populare de arta si meserii</t>
  </si>
  <si>
    <t>67.02.03.05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</si>
  <si>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</si>
  <si>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</si>
  <si>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</si>
  <si>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</si>
  <si>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</si>
  <si>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</si>
  <si>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</si>
  <si>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</si>
  <si>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</si>
  <si>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72</t>
  </si>
  <si>
    <t>Asistenta sociala pentru familie si copii</t>
  </si>
  <si>
    <t>68.02.06</t>
  </si>
  <si>
    <t>73</t>
  </si>
  <si>
    <t>Ajutoare pentru locuinte</t>
  </si>
  <si>
    <t>68.02.10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</si>
  <si>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</si>
  <si>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</si>
  <si>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</si>
  <si>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</si>
  <si>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</si>
  <si>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</si>
  <si>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</si>
  <si>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</si>
  <si>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</si>
  <si>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</si>
  <si>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</si>
  <si>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</si>
  <si>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83</t>
  </si>
  <si>
    <t>Locuinte   (cod 70.02.03.01+70.02.03.30)</t>
  </si>
  <si>
    <t>70.02.03</t>
  </si>
  <si>
    <t>85</t>
  </si>
  <si>
    <t>Alte cheltuieli in domeniul locuintelor</t>
  </si>
  <si>
    <t>70.02.03.30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</si>
  <si>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</si>
  <si>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</si>
  <si>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</si>
  <si>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</si>
  <si>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</si>
  <si>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</si>
  <si>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</si>
  <si>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</si>
  <si>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</si>
  <si>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92</t>
  </si>
  <si>
    <t>Protectia mediului   (cod 74.02.03+74.02.05+74.02.06+74.02.50)</t>
  </si>
  <si>
    <t>74.02</t>
  </si>
  <si>
    <t>94</t>
  </si>
  <si>
    <t>Salubritate si gestiunea deseurilor (cod 74.02.05.01+74.02.05.02)</t>
  </si>
  <si>
    <t>74.02.05</t>
  </si>
  <si>
    <t>96</t>
  </si>
  <si>
    <t>Colectarea, tratarea si distrugerea deseurilor</t>
  </si>
  <si>
    <t>74.02.05.02</t>
  </si>
  <si>
    <t>98</t>
  </si>
  <si>
    <t>Alte servicii în domeniul protectiei mediului</t>
  </si>
  <si>
    <t>74.02.50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</si>
  <si>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</si>
  <si>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</si>
  <si>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</si>
  <si>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</si>
  <si>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</si>
  <si>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</si>
  <si>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</si>
  <si>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</si>
  <si>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</si>
  <si>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112</t>
  </si>
  <si>
    <t>Protecţia plantelor şi carantină fitosanitară</t>
  </si>
  <si>
    <t>83.02.03.03</t>
  </si>
  <si>
    <t>115</t>
  </si>
  <si>
    <t>Alte cheltuieli in domeniul agriculturii, silviculturii, pisciculturii si vanatorii</t>
  </si>
  <si>
    <t>83.02.50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</si>
  <si>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</si>
  <si>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</si>
  <si>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</si>
  <si>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</si>
  <si>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</si>
  <si>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</si>
  <si>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</si>
  <si>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</si>
  <si>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</si>
  <si>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126</t>
  </si>
  <si>
    <t>Alte actiuni economice (cod 87.02.01+87.02.03 la 87.02.05+87.02.50)</t>
  </si>
  <si>
    <t>87.02</t>
  </si>
  <si>
    <t>128</t>
  </si>
  <si>
    <t>Zone libere</t>
  </si>
  <si>
    <t>87.02.03</t>
  </si>
  <si>
    <t>130</t>
  </si>
  <si>
    <t>Proiecte de dezvoltare multifunctionale</t>
  </si>
  <si>
    <t>87.02.05</t>
  </si>
  <si>
    <t>131</t>
  </si>
  <si>
    <t>Alte actiuni economice</t>
  </si>
  <si>
    <t>87.02.50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</si>
  <si>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</si>
  <si>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</si>
  <si>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</si>
  <si>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</si>
  <si>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</si>
  <si>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</si>
  <si>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</si>
  <si>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</si>
  <si>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</si>
  <si>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</si>
  <si>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</si>
  <si>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</si>
  <si>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</si>
  <si>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</si>
  <si>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</si>
  <si>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</si>
  <si>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</si>
  <si>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</si>
  <si>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</si>
  <si>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139</t>
  </si>
  <si>
    <t xml:space="preserve">    Deficitul secţiunii de dezvoltare</t>
  </si>
  <si>
    <t>99.02.97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</si>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</sst>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D11+D15+D18+D41+D52</f>
        <v>7063577</v>
      </c>
      <c r="E10" s="11">
        <f>E11+E15+E18+E41+E52</f>
        <v>9496278</v>
      </c>
      <c r="F10" s="11">
        <f>F11+F15+F18+F41+F52</f>
        <v>7303861</v>
      </c>
      <c r="G10" s="11">
        <f>G11+G15+G18+G41+G52</f>
        <v>7303861</v>
      </c>
      <c r="H10" s="11">
        <f>H11+H15+H18+H41+H52</f>
        <v>7123786</v>
      </c>
      <c r="I10" s="11">
        <f>I11+I15+I18+I41+I52</f>
        <v>6753494</v>
      </c>
      <c r="J10" s="11">
        <f>H10-I10</f>
        <v>370292</v>
      </c>
      <c r="K10" s="11">
        <f>K11+K15+K18+K41+K52</f>
        <v>6366776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</f>
        <v>929360</v>
      </c>
      <c r="E11" s="11">
        <f>E12</f>
        <v>874950</v>
      </c>
      <c r="F11" s="11">
        <f>F12</f>
        <v>929360</v>
      </c>
      <c r="G11" s="11">
        <f>G12</f>
        <v>929360</v>
      </c>
      <c r="H11" s="11">
        <f>H12</f>
        <v>880754</v>
      </c>
      <c r="I11" s="11">
        <f>I12</f>
        <v>866245</v>
      </c>
      <c r="J11" s="11">
        <f>H11-I11</f>
        <v>14509</v>
      </c>
      <c r="K11" s="11">
        <f>K12</f>
        <v>908197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929360</v>
      </c>
      <c r="E12" s="11">
        <f>E13</f>
        <v>874950</v>
      </c>
      <c r="F12" s="11">
        <f>F13</f>
        <v>929360</v>
      </c>
      <c r="G12" s="11">
        <f>G13</f>
        <v>929360</v>
      </c>
      <c r="H12" s="11">
        <f>H13</f>
        <v>880754</v>
      </c>
      <c r="I12" s="11">
        <f>I13</f>
        <v>866245</v>
      </c>
      <c r="J12" s="11">
        <f>H12-I12</f>
        <v>14509</v>
      </c>
      <c r="K12" s="11">
        <f>K13</f>
        <v>908197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929360</v>
      </c>
      <c r="E13" s="11">
        <f>E14</f>
        <v>874950</v>
      </c>
      <c r="F13" s="11">
        <f>F14</f>
        <v>929360</v>
      </c>
      <c r="G13" s="11">
        <f>G14</f>
        <v>929360</v>
      </c>
      <c r="H13" s="11">
        <f>H14</f>
        <v>880754</v>
      </c>
      <c r="I13" s="11">
        <f>I14</f>
        <v>866245</v>
      </c>
      <c r="J13" s="11">
        <f>H13-I13</f>
        <v>14509</v>
      </c>
      <c r="K13" s="11">
        <f>K14</f>
        <v>908197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929360</v>
      </c>
      <c r="E14" s="11">
        <v>874950</v>
      </c>
      <c r="F14" s="11">
        <v>929360</v>
      </c>
      <c r="G14" s="11">
        <v>929360</v>
      </c>
      <c r="H14" s="11">
        <v>880754</v>
      </c>
      <c r="I14" s="11">
        <v>866245</v>
      </c>
      <c r="J14" s="11">
        <f>H14-I14</f>
        <v>14509</v>
      </c>
      <c r="K14" s="11">
        <v>908197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286000</v>
      </c>
      <c r="E15" s="11">
        <f>+E16</f>
        <v>296500</v>
      </c>
      <c r="F15" s="11">
        <f>+F16</f>
        <v>286000</v>
      </c>
      <c r="G15" s="11">
        <f>+G16</f>
        <v>286000</v>
      </c>
      <c r="H15" s="11">
        <f>+H16</f>
        <v>247514</v>
      </c>
      <c r="I15" s="11">
        <f>+I16</f>
        <v>241555</v>
      </c>
      <c r="J15" s="11">
        <f>H15-I15</f>
        <v>5959</v>
      </c>
      <c r="K15" s="11">
        <f>+K16</f>
        <v>237903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286000</v>
      </c>
      <c r="E16" s="11">
        <f>+E17</f>
        <v>296500</v>
      </c>
      <c r="F16" s="11">
        <f>+F17</f>
        <v>286000</v>
      </c>
      <c r="G16" s="11">
        <f>+G17</f>
        <v>286000</v>
      </c>
      <c r="H16" s="11">
        <f>+H17</f>
        <v>247514</v>
      </c>
      <c r="I16" s="11">
        <f>+I17</f>
        <v>241555</v>
      </c>
      <c r="J16" s="11">
        <f>H16-I16</f>
        <v>5959</v>
      </c>
      <c r="K16" s="11">
        <f>+K17</f>
        <v>237903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v>286000</v>
      </c>
      <c r="E17" s="11">
        <v>296500</v>
      </c>
      <c r="F17" s="11">
        <v>286000</v>
      </c>
      <c r="G17" s="11">
        <v>286000</v>
      </c>
      <c r="H17" s="11">
        <v>247514</v>
      </c>
      <c r="I17" s="11">
        <v>241555</v>
      </c>
      <c r="J17" s="11">
        <f>H17-I17</f>
        <v>5959</v>
      </c>
      <c r="K17" s="11">
        <v>237903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f>D19+D27+D30+D34</f>
        <v>4361000</v>
      </c>
      <c r="E18" s="11">
        <f>E19+E27+E30+E34</f>
        <v>7247000</v>
      </c>
      <c r="F18" s="11">
        <f>F19+F27+F30+F34</f>
        <v>4601284</v>
      </c>
      <c r="G18" s="11">
        <f>G19+G27+G30+G34</f>
        <v>4601284</v>
      </c>
      <c r="H18" s="11">
        <f>H19+H27+H30+H34</f>
        <v>4508301</v>
      </c>
      <c r="I18" s="11">
        <f>I19+I27+I30+I34</f>
        <v>4319954</v>
      </c>
      <c r="J18" s="11">
        <f>H18-I18</f>
        <v>188347</v>
      </c>
      <c r="K18" s="11">
        <f>K19+K27+K30+K34</f>
        <v>4565013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f>D20+D23+D26</f>
        <v>3313000</v>
      </c>
      <c r="E19" s="11">
        <f>E20+E23+E26</f>
        <v>6303000</v>
      </c>
      <c r="F19" s="11">
        <f>F20+F23+F26</f>
        <v>3553284</v>
      </c>
      <c r="G19" s="11">
        <f>G20+G23+G26</f>
        <v>3553284</v>
      </c>
      <c r="H19" s="11">
        <f>H20+H23+H26</f>
        <v>3463870</v>
      </c>
      <c r="I19" s="11">
        <f>I20+I23+I26</f>
        <v>3416949</v>
      </c>
      <c r="J19" s="11">
        <f>H19-I19</f>
        <v>46921</v>
      </c>
      <c r="K19" s="11">
        <f>K20+K23+K26</f>
        <v>3666931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f>D21+D22</f>
        <v>1026700</v>
      </c>
      <c r="E20" s="11">
        <f>E21+E22</f>
        <v>2053400</v>
      </c>
      <c r="F20" s="11">
        <f>F21+F22</f>
        <v>1061322</v>
      </c>
      <c r="G20" s="11">
        <f>G21+G22</f>
        <v>1061322</v>
      </c>
      <c r="H20" s="11">
        <f>H21+H22</f>
        <v>1040616</v>
      </c>
      <c r="I20" s="11">
        <f>I21+I22</f>
        <v>1040616</v>
      </c>
      <c r="J20" s="11">
        <f>H20-I20</f>
        <v>0</v>
      </c>
      <c r="K20" s="11">
        <f>K21+K22</f>
        <v>1048722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240050</v>
      </c>
      <c r="E21" s="11">
        <v>480100</v>
      </c>
      <c r="F21" s="11">
        <v>212800</v>
      </c>
      <c r="G21" s="11">
        <v>212800</v>
      </c>
      <c r="H21" s="11">
        <v>207371</v>
      </c>
      <c r="I21" s="11">
        <v>207371</v>
      </c>
      <c r="J21" s="11">
        <f>H21-I21</f>
        <v>0</v>
      </c>
      <c r="K21" s="11">
        <v>207972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786650</v>
      </c>
      <c r="E22" s="11">
        <v>1573300</v>
      </c>
      <c r="F22" s="11">
        <v>848522</v>
      </c>
      <c r="G22" s="11">
        <v>848522</v>
      </c>
      <c r="H22" s="11">
        <v>833245</v>
      </c>
      <c r="I22" s="11">
        <v>833245</v>
      </c>
      <c r="J22" s="11">
        <f>H22-I22</f>
        <v>0</v>
      </c>
      <c r="K22" s="11">
        <v>840750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f>D24+D25</f>
        <v>2236000</v>
      </c>
      <c r="E23" s="11">
        <f>E24+E25</f>
        <v>4249600</v>
      </c>
      <c r="F23" s="11">
        <f>F24+F25</f>
        <v>2441662</v>
      </c>
      <c r="G23" s="11">
        <f>G24+G25</f>
        <v>2441662</v>
      </c>
      <c r="H23" s="11">
        <f>H24+H25</f>
        <v>2372954</v>
      </c>
      <c r="I23" s="11">
        <f>I24+I25</f>
        <v>2331830</v>
      </c>
      <c r="J23" s="11">
        <f>H23-I23</f>
        <v>41124</v>
      </c>
      <c r="K23" s="11">
        <f>K24+K25</f>
        <v>2573706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v>924050</v>
      </c>
      <c r="E24" s="11">
        <v>1625700</v>
      </c>
      <c r="F24" s="11">
        <v>884329</v>
      </c>
      <c r="G24" s="11">
        <v>884329</v>
      </c>
      <c r="H24" s="11">
        <v>868993</v>
      </c>
      <c r="I24" s="11">
        <v>830416</v>
      </c>
      <c r="J24" s="11">
        <f>H24-I24</f>
        <v>38577</v>
      </c>
      <c r="K24" s="11">
        <v>774838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1311950</v>
      </c>
      <c r="E25" s="11">
        <v>2623900</v>
      </c>
      <c r="F25" s="11">
        <v>1557333</v>
      </c>
      <c r="G25" s="11">
        <v>1557333</v>
      </c>
      <c r="H25" s="11">
        <v>1503961</v>
      </c>
      <c r="I25" s="11">
        <v>1501414</v>
      </c>
      <c r="J25" s="11">
        <f>H25-I25</f>
        <v>2547</v>
      </c>
      <c r="K25" s="11">
        <v>1798868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50300</v>
      </c>
      <c r="E26" s="11">
        <v>0</v>
      </c>
      <c r="F26" s="11">
        <v>50300</v>
      </c>
      <c r="G26" s="11">
        <v>50300</v>
      </c>
      <c r="H26" s="11">
        <v>50300</v>
      </c>
      <c r="I26" s="11">
        <v>44503</v>
      </c>
      <c r="J26" s="11">
        <f>H26-I26</f>
        <v>5797</v>
      </c>
      <c r="K26" s="11">
        <v>44503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f>+D28</f>
        <v>36500</v>
      </c>
      <c r="E27" s="11">
        <f>+E28</f>
        <v>36500</v>
      </c>
      <c r="F27" s="11">
        <f>+F28</f>
        <v>36500</v>
      </c>
      <c r="G27" s="11">
        <f>+G28</f>
        <v>36500</v>
      </c>
      <c r="H27" s="11">
        <f>+H28</f>
        <v>35740</v>
      </c>
      <c r="I27" s="11">
        <f>+I28</f>
        <v>35740</v>
      </c>
      <c r="J27" s="11">
        <f>H27-I27</f>
        <v>0</v>
      </c>
      <c r="K27" s="11">
        <f>+K28</f>
        <v>35924</v>
      </c>
    </row>
    <row r="28" spans="1:11" s="6" customFormat="1" ht="22.5" x14ac:dyDescent="0.25">
      <c r="A28" s="10" t="s">
        <v>73</v>
      </c>
      <c r="B28" s="10" t="s">
        <v>74</v>
      </c>
      <c r="C28" s="10" t="s">
        <v>75</v>
      </c>
      <c r="D28" s="11">
        <f>D29</f>
        <v>36500</v>
      </c>
      <c r="E28" s="11">
        <f>E29</f>
        <v>36500</v>
      </c>
      <c r="F28" s="11">
        <f>F29</f>
        <v>36500</v>
      </c>
      <c r="G28" s="11">
        <f>G29</f>
        <v>36500</v>
      </c>
      <c r="H28" s="11">
        <f>H29</f>
        <v>35740</v>
      </c>
      <c r="I28" s="11">
        <f>I29</f>
        <v>35740</v>
      </c>
      <c r="J28" s="11">
        <f>H28-I28</f>
        <v>0</v>
      </c>
      <c r="K28" s="11">
        <f>K29</f>
        <v>35924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36500</v>
      </c>
      <c r="E29" s="11">
        <v>36500</v>
      </c>
      <c r="F29" s="11">
        <v>36500</v>
      </c>
      <c r="G29" s="11">
        <v>36500</v>
      </c>
      <c r="H29" s="11">
        <v>35740</v>
      </c>
      <c r="I29" s="11">
        <v>35740</v>
      </c>
      <c r="J29" s="11">
        <f>H29-I29</f>
        <v>0</v>
      </c>
      <c r="K29" s="11">
        <v>35924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D31</f>
        <v>206000</v>
      </c>
      <c r="E30" s="11">
        <f>E31</f>
        <v>196000</v>
      </c>
      <c r="F30" s="11">
        <f>F31</f>
        <v>206000</v>
      </c>
      <c r="G30" s="11">
        <f>G31</f>
        <v>206000</v>
      </c>
      <c r="H30" s="11">
        <f>H31</f>
        <v>203474</v>
      </c>
      <c r="I30" s="11">
        <f>I31</f>
        <v>201889</v>
      </c>
      <c r="J30" s="11">
        <f>H30-I30</f>
        <v>1585</v>
      </c>
      <c r="K30" s="11">
        <f>K31</f>
        <v>196589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f>D32+D33</f>
        <v>206000</v>
      </c>
      <c r="E31" s="11">
        <f>E32+E33</f>
        <v>196000</v>
      </c>
      <c r="F31" s="11">
        <f>F32+F33</f>
        <v>206000</v>
      </c>
      <c r="G31" s="11">
        <f>G32+G33</f>
        <v>206000</v>
      </c>
      <c r="H31" s="11">
        <f>H32+H33</f>
        <v>203474</v>
      </c>
      <c r="I31" s="11">
        <f>I32+I33</f>
        <v>201889</v>
      </c>
      <c r="J31" s="11">
        <f>H31-I31</f>
        <v>1585</v>
      </c>
      <c r="K31" s="11">
        <f>K32+K33</f>
        <v>196589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v>156000</v>
      </c>
      <c r="E32" s="11">
        <v>196000</v>
      </c>
      <c r="F32" s="11">
        <v>156000</v>
      </c>
      <c r="G32" s="11">
        <v>156000</v>
      </c>
      <c r="H32" s="11">
        <v>153474</v>
      </c>
      <c r="I32" s="11">
        <v>152397</v>
      </c>
      <c r="J32" s="11">
        <f>H32-I32</f>
        <v>1077</v>
      </c>
      <c r="K32" s="11">
        <v>147097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50000</v>
      </c>
      <c r="E33" s="11">
        <v>0</v>
      </c>
      <c r="F33" s="11">
        <v>50000</v>
      </c>
      <c r="G33" s="11">
        <v>50000</v>
      </c>
      <c r="H33" s="11">
        <v>50000</v>
      </c>
      <c r="I33" s="11">
        <v>49492</v>
      </c>
      <c r="J33" s="11">
        <f>H33-I33</f>
        <v>508</v>
      </c>
      <c r="K33" s="11">
        <v>49492</v>
      </c>
    </row>
    <row r="34" spans="1:11" s="6" customFormat="1" ht="33" x14ac:dyDescent="0.25">
      <c r="A34" s="10" t="s">
        <v>91</v>
      </c>
      <c r="B34" s="10" t="s">
        <v>92</v>
      </c>
      <c r="C34" s="10" t="s">
        <v>93</v>
      </c>
      <c r="D34" s="11">
        <f>+D35+D37+D38+D39</f>
        <v>805500</v>
      </c>
      <c r="E34" s="11">
        <f>+E35+E37+E38+E39</f>
        <v>711500</v>
      </c>
      <c r="F34" s="11">
        <f>+F35+F37+F38+F39</f>
        <v>805500</v>
      </c>
      <c r="G34" s="11">
        <f>+G35+G37+G38+G39</f>
        <v>805500</v>
      </c>
      <c r="H34" s="11">
        <f>+H35+H37+H38+H39</f>
        <v>805217</v>
      </c>
      <c r="I34" s="11">
        <f>+I35+I37+I38+I39</f>
        <v>665376</v>
      </c>
      <c r="J34" s="11">
        <f>H34-I34</f>
        <v>139841</v>
      </c>
      <c r="K34" s="11">
        <f>+K35+K37+K38+K39</f>
        <v>665569</v>
      </c>
    </row>
    <row r="35" spans="1:11" s="6" customFormat="1" ht="22.5" x14ac:dyDescent="0.25">
      <c r="A35" s="10" t="s">
        <v>94</v>
      </c>
      <c r="B35" s="10" t="s">
        <v>95</v>
      </c>
      <c r="C35" s="10" t="s">
        <v>96</v>
      </c>
      <c r="D35" s="11">
        <f>D36</f>
        <v>97850</v>
      </c>
      <c r="E35" s="11">
        <f>E36</f>
        <v>17850</v>
      </c>
      <c r="F35" s="11">
        <f>F36</f>
        <v>97850</v>
      </c>
      <c r="G35" s="11">
        <f>G36</f>
        <v>97850</v>
      </c>
      <c r="H35" s="11">
        <f>H36</f>
        <v>97567</v>
      </c>
      <c r="I35" s="11">
        <f>I36</f>
        <v>97400</v>
      </c>
      <c r="J35" s="11">
        <f>H35-I35</f>
        <v>167</v>
      </c>
      <c r="K35" s="11">
        <f>K36</f>
        <v>97593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97850</v>
      </c>
      <c r="E36" s="11">
        <v>17850</v>
      </c>
      <c r="F36" s="11">
        <v>97850</v>
      </c>
      <c r="G36" s="11">
        <v>97850</v>
      </c>
      <c r="H36" s="11">
        <v>97567</v>
      </c>
      <c r="I36" s="11">
        <v>97400</v>
      </c>
      <c r="J36" s="11">
        <f>H36-I36</f>
        <v>167</v>
      </c>
      <c r="K36" s="11">
        <v>97593</v>
      </c>
    </row>
    <row r="37" spans="1:11" s="6" customFormat="1" x14ac:dyDescent="0.25">
      <c r="A37" s="10" t="s">
        <v>100</v>
      </c>
      <c r="B37" s="10" t="s">
        <v>101</v>
      </c>
      <c r="C37" s="10" t="s">
        <v>102</v>
      </c>
      <c r="D37" s="11">
        <v>617650</v>
      </c>
      <c r="E37" s="11">
        <v>603650</v>
      </c>
      <c r="F37" s="11">
        <v>617650</v>
      </c>
      <c r="G37" s="11">
        <v>617650</v>
      </c>
      <c r="H37" s="11">
        <v>617650</v>
      </c>
      <c r="I37" s="11">
        <v>514730</v>
      </c>
      <c r="J37" s="11">
        <f>H37-I37</f>
        <v>102920</v>
      </c>
      <c r="K37" s="11">
        <v>514730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85000</v>
      </c>
      <c r="E38" s="11">
        <v>85000</v>
      </c>
      <c r="F38" s="11">
        <v>85000</v>
      </c>
      <c r="G38" s="11">
        <v>85000</v>
      </c>
      <c r="H38" s="11">
        <v>85000</v>
      </c>
      <c r="I38" s="11">
        <v>49636</v>
      </c>
      <c r="J38" s="11">
        <f>H38-I38</f>
        <v>35364</v>
      </c>
      <c r="K38" s="11">
        <v>49636</v>
      </c>
    </row>
    <row r="39" spans="1:11" s="6" customFormat="1" ht="22.5" x14ac:dyDescent="0.25">
      <c r="A39" s="10" t="s">
        <v>106</v>
      </c>
      <c r="B39" s="10" t="s">
        <v>107</v>
      </c>
      <c r="C39" s="10" t="s">
        <v>108</v>
      </c>
      <c r="D39" s="11">
        <f>D40</f>
        <v>5000</v>
      </c>
      <c r="E39" s="11">
        <f>E40</f>
        <v>5000</v>
      </c>
      <c r="F39" s="11">
        <f>F40</f>
        <v>5000</v>
      </c>
      <c r="G39" s="11">
        <f>G40</f>
        <v>5000</v>
      </c>
      <c r="H39" s="11">
        <f>H40</f>
        <v>5000</v>
      </c>
      <c r="I39" s="11">
        <f>I40</f>
        <v>3610</v>
      </c>
      <c r="J39" s="11">
        <f>H39-I39</f>
        <v>1390</v>
      </c>
      <c r="K39" s="11">
        <f>K40</f>
        <v>3610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5000</v>
      </c>
      <c r="E40" s="11">
        <v>5000</v>
      </c>
      <c r="F40" s="11">
        <v>5000</v>
      </c>
      <c r="G40" s="11">
        <v>5000</v>
      </c>
      <c r="H40" s="11">
        <v>5000</v>
      </c>
      <c r="I40" s="11">
        <v>3610</v>
      </c>
      <c r="J40" s="11">
        <f>H40-I40</f>
        <v>1390</v>
      </c>
      <c r="K40" s="11">
        <v>3610</v>
      </c>
    </row>
    <row r="41" spans="1:11" s="6" customFormat="1" ht="33" x14ac:dyDescent="0.25">
      <c r="A41" s="10" t="s">
        <v>112</v>
      </c>
      <c r="B41" s="10" t="s">
        <v>113</v>
      </c>
      <c r="C41" s="10" t="s">
        <v>114</v>
      </c>
      <c r="D41" s="11">
        <f>D42+D48</f>
        <v>424000</v>
      </c>
      <c r="E41" s="11">
        <f>E42+E48</f>
        <v>455000</v>
      </c>
      <c r="F41" s="11">
        <f>F42+F48</f>
        <v>424000</v>
      </c>
      <c r="G41" s="11">
        <f>G42+G48</f>
        <v>424000</v>
      </c>
      <c r="H41" s="11">
        <f>H42+H48</f>
        <v>424000</v>
      </c>
      <c r="I41" s="11">
        <f>I42+I48</f>
        <v>355197</v>
      </c>
      <c r="J41" s="11">
        <f>H41-I41</f>
        <v>68803</v>
      </c>
      <c r="K41" s="11">
        <f>K42+K48</f>
        <v>218301</v>
      </c>
    </row>
    <row r="42" spans="1:11" s="6" customFormat="1" ht="22.5" x14ac:dyDescent="0.25">
      <c r="A42" s="10" t="s">
        <v>115</v>
      </c>
      <c r="B42" s="10" t="s">
        <v>116</v>
      </c>
      <c r="C42" s="10" t="s">
        <v>117</v>
      </c>
      <c r="D42" s="11">
        <f>D43+D45+D47</f>
        <v>419000</v>
      </c>
      <c r="E42" s="11">
        <f>E43+E45+E47</f>
        <v>450000</v>
      </c>
      <c r="F42" s="11">
        <f>F43+F45+F47</f>
        <v>419000</v>
      </c>
      <c r="G42" s="11">
        <f>G43+G45+G47</f>
        <v>419000</v>
      </c>
      <c r="H42" s="11">
        <f>H43+H45+H47</f>
        <v>419000</v>
      </c>
      <c r="I42" s="11">
        <f>I43+I45+I47</f>
        <v>351139</v>
      </c>
      <c r="J42" s="11">
        <f>H42-I42</f>
        <v>67861</v>
      </c>
      <c r="K42" s="11">
        <f>K43+K45+K47</f>
        <v>214693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f>+D44</f>
        <v>244000</v>
      </c>
      <c r="E43" s="11">
        <f>+E44</f>
        <v>0</v>
      </c>
      <c r="F43" s="11">
        <f>+F44</f>
        <v>244000</v>
      </c>
      <c r="G43" s="11">
        <f>+G44</f>
        <v>244000</v>
      </c>
      <c r="H43" s="11">
        <f>+H44</f>
        <v>244000</v>
      </c>
      <c r="I43" s="11">
        <f>+I44</f>
        <v>219735</v>
      </c>
      <c r="J43" s="11">
        <f>H43-I43</f>
        <v>24265</v>
      </c>
      <c r="K43" s="11">
        <f>+K44</f>
        <v>213200</v>
      </c>
    </row>
    <row r="44" spans="1:11" s="6" customFormat="1" x14ac:dyDescent="0.25">
      <c r="A44" s="10" t="s">
        <v>121</v>
      </c>
      <c r="B44" s="10" t="s">
        <v>122</v>
      </c>
      <c r="C44" s="10" t="s">
        <v>123</v>
      </c>
      <c r="D44" s="11">
        <v>244000</v>
      </c>
      <c r="E44" s="11">
        <v>0</v>
      </c>
      <c r="F44" s="11">
        <v>244000</v>
      </c>
      <c r="G44" s="11">
        <v>244000</v>
      </c>
      <c r="H44" s="11">
        <v>244000</v>
      </c>
      <c r="I44" s="11">
        <v>219735</v>
      </c>
      <c r="J44" s="11">
        <f>H44-I44</f>
        <v>24265</v>
      </c>
      <c r="K44" s="11">
        <v>213200</v>
      </c>
    </row>
    <row r="45" spans="1:11" s="6" customFormat="1" ht="22.5" x14ac:dyDescent="0.25">
      <c r="A45" s="10" t="s">
        <v>124</v>
      </c>
      <c r="B45" s="10" t="s">
        <v>125</v>
      </c>
      <c r="C45" s="10" t="s">
        <v>126</v>
      </c>
      <c r="D45" s="11">
        <f>D46</f>
        <v>175000</v>
      </c>
      <c r="E45" s="11">
        <f>E46</f>
        <v>370000</v>
      </c>
      <c r="F45" s="11">
        <f>F46</f>
        <v>175000</v>
      </c>
      <c r="G45" s="11">
        <f>G46</f>
        <v>175000</v>
      </c>
      <c r="H45" s="11">
        <f>H46</f>
        <v>175000</v>
      </c>
      <c r="I45" s="11">
        <f>I46</f>
        <v>131404</v>
      </c>
      <c r="J45" s="11">
        <f>H45-I45</f>
        <v>43596</v>
      </c>
      <c r="K45" s="11">
        <f>K46</f>
        <v>0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175000</v>
      </c>
      <c r="E46" s="11">
        <v>370000</v>
      </c>
      <c r="F46" s="11">
        <v>175000</v>
      </c>
      <c r="G46" s="11">
        <v>175000</v>
      </c>
      <c r="H46" s="11">
        <v>175000</v>
      </c>
      <c r="I46" s="11">
        <v>131404</v>
      </c>
      <c r="J46" s="11">
        <f>H46-I46</f>
        <v>43596</v>
      </c>
      <c r="K46" s="11">
        <v>0</v>
      </c>
    </row>
    <row r="47" spans="1:11" s="6" customFormat="1" x14ac:dyDescent="0.25">
      <c r="A47" s="10" t="s">
        <v>130</v>
      </c>
      <c r="B47" s="10" t="s">
        <v>131</v>
      </c>
      <c r="C47" s="10" t="s">
        <v>132</v>
      </c>
      <c r="D47" s="11">
        <v>0</v>
      </c>
      <c r="E47" s="11">
        <v>80000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1493</v>
      </c>
    </row>
    <row r="48" spans="1:11" s="6" customFormat="1" ht="22.5" x14ac:dyDescent="0.25">
      <c r="A48" s="10" t="s">
        <v>133</v>
      </c>
      <c r="B48" s="10" t="s">
        <v>134</v>
      </c>
      <c r="C48" s="10" t="s">
        <v>135</v>
      </c>
      <c r="D48" s="11">
        <f>+D49+D51</f>
        <v>5000</v>
      </c>
      <c r="E48" s="11">
        <f>+E49+E51</f>
        <v>5000</v>
      </c>
      <c r="F48" s="11">
        <f>+F49+F51</f>
        <v>5000</v>
      </c>
      <c r="G48" s="11">
        <f>+G49+G51</f>
        <v>5000</v>
      </c>
      <c r="H48" s="11">
        <f>+H49+H51</f>
        <v>5000</v>
      </c>
      <c r="I48" s="11">
        <f>+I49+I51</f>
        <v>4058</v>
      </c>
      <c r="J48" s="11">
        <f>H48-I48</f>
        <v>942</v>
      </c>
      <c r="K48" s="11">
        <f>+K49+K51</f>
        <v>3608</v>
      </c>
    </row>
    <row r="49" spans="1:11" s="6" customFormat="1" ht="22.5" x14ac:dyDescent="0.25">
      <c r="A49" s="10" t="s">
        <v>136</v>
      </c>
      <c r="B49" s="10" t="s">
        <v>137</v>
      </c>
      <c r="C49" s="10" t="s">
        <v>138</v>
      </c>
      <c r="D49" s="11">
        <f>+D50</f>
        <v>5000</v>
      </c>
      <c r="E49" s="11">
        <f>+E50</f>
        <v>0</v>
      </c>
      <c r="F49" s="11">
        <f>+F50</f>
        <v>5000</v>
      </c>
      <c r="G49" s="11">
        <f>+G50</f>
        <v>5000</v>
      </c>
      <c r="H49" s="11">
        <f>+H50</f>
        <v>5000</v>
      </c>
      <c r="I49" s="11">
        <f>+I50</f>
        <v>4058</v>
      </c>
      <c r="J49" s="11">
        <f>H49-I49</f>
        <v>942</v>
      </c>
      <c r="K49" s="11">
        <f>+K50</f>
        <v>3608</v>
      </c>
    </row>
    <row r="50" spans="1:11" s="6" customFormat="1" x14ac:dyDescent="0.25">
      <c r="A50" s="10" t="s">
        <v>139</v>
      </c>
      <c r="B50" s="10" t="s">
        <v>140</v>
      </c>
      <c r="C50" s="10" t="s">
        <v>141</v>
      </c>
      <c r="D50" s="11">
        <v>5000</v>
      </c>
      <c r="E50" s="11">
        <v>0</v>
      </c>
      <c r="F50" s="11">
        <v>5000</v>
      </c>
      <c r="G50" s="11">
        <v>5000</v>
      </c>
      <c r="H50" s="11">
        <v>5000</v>
      </c>
      <c r="I50" s="11">
        <v>4058</v>
      </c>
      <c r="J50" s="11">
        <f>H50-I50</f>
        <v>942</v>
      </c>
      <c r="K50" s="11">
        <v>3608</v>
      </c>
    </row>
    <row r="51" spans="1:11" s="6" customFormat="1" x14ac:dyDescent="0.25">
      <c r="A51" s="10" t="s">
        <v>142</v>
      </c>
      <c r="B51" s="10" t="s">
        <v>143</v>
      </c>
      <c r="C51" s="10" t="s">
        <v>144</v>
      </c>
      <c r="D51" s="11">
        <v>0</v>
      </c>
      <c r="E51" s="11">
        <v>5000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0</v>
      </c>
    </row>
    <row r="52" spans="1:11" s="6" customFormat="1" ht="22.5" x14ac:dyDescent="0.25">
      <c r="A52" s="10" t="s">
        <v>145</v>
      </c>
      <c r="B52" s="10" t="s">
        <v>146</v>
      </c>
      <c r="C52" s="10" t="s">
        <v>147</v>
      </c>
      <c r="D52" s="11">
        <f>+D53+D57+D60</f>
        <v>1063217</v>
      </c>
      <c r="E52" s="11">
        <f>+E53+E57+E60</f>
        <v>622828</v>
      </c>
      <c r="F52" s="11">
        <f>+F53+F57+F60</f>
        <v>1063217</v>
      </c>
      <c r="G52" s="11">
        <f>+G53+G57+G60</f>
        <v>1063217</v>
      </c>
      <c r="H52" s="11">
        <f>+H53+H57+H60</f>
        <v>1063217</v>
      </c>
      <c r="I52" s="11">
        <f>+I53+I57+I60</f>
        <v>970543</v>
      </c>
      <c r="J52" s="11">
        <f>H52-I52</f>
        <v>92674</v>
      </c>
      <c r="K52" s="11">
        <f>+K53+K57+K60</f>
        <v>437362</v>
      </c>
    </row>
    <row r="53" spans="1:11" s="6" customFormat="1" ht="22.5" x14ac:dyDescent="0.25">
      <c r="A53" s="10" t="s">
        <v>148</v>
      </c>
      <c r="B53" s="10" t="s">
        <v>149</v>
      </c>
      <c r="C53" s="10" t="s">
        <v>150</v>
      </c>
      <c r="D53" s="11">
        <f>D54+D56</f>
        <v>77093</v>
      </c>
      <c r="E53" s="11">
        <f>E54+E56</f>
        <v>38828</v>
      </c>
      <c r="F53" s="11">
        <f>F54+F56</f>
        <v>77093</v>
      </c>
      <c r="G53" s="11">
        <f>G54+G56</f>
        <v>77093</v>
      </c>
      <c r="H53" s="11">
        <f>H54+H56</f>
        <v>77093</v>
      </c>
      <c r="I53" s="11">
        <f>I54+I56</f>
        <v>76312</v>
      </c>
      <c r="J53" s="11">
        <f>H53-I53</f>
        <v>781</v>
      </c>
      <c r="K53" s="11">
        <f>K54+K56</f>
        <v>51457</v>
      </c>
    </row>
    <row r="54" spans="1:11" s="6" customFormat="1" x14ac:dyDescent="0.25">
      <c r="A54" s="10" t="s">
        <v>151</v>
      </c>
      <c r="B54" s="10" t="s">
        <v>152</v>
      </c>
      <c r="C54" s="10" t="s">
        <v>153</v>
      </c>
      <c r="D54" s="11">
        <f>D55</f>
        <v>77093</v>
      </c>
      <c r="E54" s="11">
        <f>E55</f>
        <v>0</v>
      </c>
      <c r="F54" s="11">
        <f>F55</f>
        <v>77093</v>
      </c>
      <c r="G54" s="11">
        <f>G55</f>
        <v>77093</v>
      </c>
      <c r="H54" s="11">
        <f>H55</f>
        <v>77093</v>
      </c>
      <c r="I54" s="11">
        <f>I55</f>
        <v>76312</v>
      </c>
      <c r="J54" s="11">
        <f>H54-I54</f>
        <v>781</v>
      </c>
      <c r="K54" s="11">
        <f>K55</f>
        <v>51457</v>
      </c>
    </row>
    <row r="55" spans="1:11" s="6" customFormat="1" x14ac:dyDescent="0.25">
      <c r="A55" s="10" t="s">
        <v>154</v>
      </c>
      <c r="B55" s="10" t="s">
        <v>155</v>
      </c>
      <c r="C55" s="10" t="s">
        <v>156</v>
      </c>
      <c r="D55" s="11">
        <v>77093</v>
      </c>
      <c r="E55" s="11">
        <v>0</v>
      </c>
      <c r="F55" s="11">
        <v>77093</v>
      </c>
      <c r="G55" s="11">
        <v>77093</v>
      </c>
      <c r="H55" s="11">
        <v>77093</v>
      </c>
      <c r="I55" s="11">
        <v>76312</v>
      </c>
      <c r="J55" s="11">
        <f>H55-I55</f>
        <v>781</v>
      </c>
      <c r="K55" s="11">
        <v>51457</v>
      </c>
    </row>
    <row r="56" spans="1:11" s="6" customFormat="1" ht="22.5" x14ac:dyDescent="0.25">
      <c r="A56" s="10" t="s">
        <v>157</v>
      </c>
      <c r="B56" s="10" t="s">
        <v>158</v>
      </c>
      <c r="C56" s="10" t="s">
        <v>159</v>
      </c>
      <c r="D56" s="11">
        <v>0</v>
      </c>
      <c r="E56" s="11">
        <v>38828</v>
      </c>
      <c r="F56" s="11">
        <v>0</v>
      </c>
      <c r="G56" s="11">
        <v>0</v>
      </c>
      <c r="H56" s="11">
        <v>0</v>
      </c>
      <c r="I56" s="11">
        <v>0</v>
      </c>
      <c r="J56" s="11">
        <f>H56-I56</f>
        <v>0</v>
      </c>
      <c r="K56" s="11">
        <v>0</v>
      </c>
    </row>
    <row r="57" spans="1:11" s="6" customFormat="1" ht="22.5" x14ac:dyDescent="0.25">
      <c r="A57" s="10" t="s">
        <v>160</v>
      </c>
      <c r="B57" s="10" t="s">
        <v>161</v>
      </c>
      <c r="C57" s="10" t="s">
        <v>162</v>
      </c>
      <c r="D57" s="11">
        <f>D58</f>
        <v>647908</v>
      </c>
      <c r="E57" s="11">
        <f>E58</f>
        <v>284000</v>
      </c>
      <c r="F57" s="11">
        <f>F58</f>
        <v>647908</v>
      </c>
      <c r="G57" s="11">
        <f>G58</f>
        <v>647908</v>
      </c>
      <c r="H57" s="11">
        <f>H58</f>
        <v>647908</v>
      </c>
      <c r="I57" s="11">
        <f>I58</f>
        <v>556018</v>
      </c>
      <c r="J57" s="11">
        <f>H57-I57</f>
        <v>91890</v>
      </c>
      <c r="K57" s="11">
        <f>K58</f>
        <v>277174</v>
      </c>
    </row>
    <row r="58" spans="1:11" s="6" customFormat="1" ht="22.5" x14ac:dyDescent="0.25">
      <c r="A58" s="10" t="s">
        <v>163</v>
      </c>
      <c r="B58" s="10" t="s">
        <v>164</v>
      </c>
      <c r="C58" s="10" t="s">
        <v>165</v>
      </c>
      <c r="D58" s="11">
        <f>D59</f>
        <v>647908</v>
      </c>
      <c r="E58" s="11">
        <f>E59</f>
        <v>284000</v>
      </c>
      <c r="F58" s="11">
        <f>F59</f>
        <v>647908</v>
      </c>
      <c r="G58" s="11">
        <f>G59</f>
        <v>647908</v>
      </c>
      <c r="H58" s="11">
        <f>H59</f>
        <v>647908</v>
      </c>
      <c r="I58" s="11">
        <f>I59</f>
        <v>556018</v>
      </c>
      <c r="J58" s="11">
        <f>H58-I58</f>
        <v>91890</v>
      </c>
      <c r="K58" s="11">
        <f>K59</f>
        <v>277174</v>
      </c>
    </row>
    <row r="59" spans="1:11" s="6" customFormat="1" x14ac:dyDescent="0.25">
      <c r="A59" s="10" t="s">
        <v>166</v>
      </c>
      <c r="B59" s="10" t="s">
        <v>167</v>
      </c>
      <c r="C59" s="10" t="s">
        <v>168</v>
      </c>
      <c r="D59" s="11">
        <v>647908</v>
      </c>
      <c r="E59" s="11">
        <v>284000</v>
      </c>
      <c r="F59" s="11">
        <v>647908</v>
      </c>
      <c r="G59" s="11">
        <v>647908</v>
      </c>
      <c r="H59" s="11">
        <v>647908</v>
      </c>
      <c r="I59" s="11">
        <v>556018</v>
      </c>
      <c r="J59" s="11">
        <f>H59-I59</f>
        <v>91890</v>
      </c>
      <c r="K59" s="11">
        <v>277174</v>
      </c>
    </row>
    <row r="60" spans="1:11" s="6" customFormat="1" ht="22.5" x14ac:dyDescent="0.25">
      <c r="A60" s="10" t="s">
        <v>169</v>
      </c>
      <c r="B60" s="10" t="s">
        <v>170</v>
      </c>
      <c r="C60" s="10" t="s">
        <v>171</v>
      </c>
      <c r="D60" s="11">
        <f>+D61+D62+D63</f>
        <v>338216</v>
      </c>
      <c r="E60" s="11">
        <f>+E61+E62+E63</f>
        <v>300000</v>
      </c>
      <c r="F60" s="11">
        <f>+F61+F62+F63</f>
        <v>338216</v>
      </c>
      <c r="G60" s="11">
        <f>+G61+G62+G63</f>
        <v>338216</v>
      </c>
      <c r="H60" s="11">
        <f>+H61+H62+H63</f>
        <v>338216</v>
      </c>
      <c r="I60" s="11">
        <f>+I61+I62+I63</f>
        <v>338213</v>
      </c>
      <c r="J60" s="11">
        <f>H60-I60</f>
        <v>3</v>
      </c>
      <c r="K60" s="11">
        <f>+K61+K62+K63</f>
        <v>108731</v>
      </c>
    </row>
    <row r="61" spans="1:11" s="6" customFormat="1" x14ac:dyDescent="0.25">
      <c r="A61" s="10" t="s">
        <v>172</v>
      </c>
      <c r="B61" s="10" t="s">
        <v>173</v>
      </c>
      <c r="C61" s="10" t="s">
        <v>174</v>
      </c>
      <c r="D61" s="11">
        <v>50014</v>
      </c>
      <c r="E61" s="11">
        <v>0</v>
      </c>
      <c r="F61" s="11">
        <v>50014</v>
      </c>
      <c r="G61" s="11">
        <v>50014</v>
      </c>
      <c r="H61" s="11">
        <v>50014</v>
      </c>
      <c r="I61" s="11">
        <v>50013</v>
      </c>
      <c r="J61" s="11">
        <f>H61-I61</f>
        <v>1</v>
      </c>
      <c r="K61" s="11">
        <v>0</v>
      </c>
    </row>
    <row r="62" spans="1:11" s="6" customFormat="1" x14ac:dyDescent="0.25">
      <c r="A62" s="10" t="s">
        <v>175</v>
      </c>
      <c r="B62" s="10" t="s">
        <v>176</v>
      </c>
      <c r="C62" s="10" t="s">
        <v>177</v>
      </c>
      <c r="D62" s="11">
        <v>3433</v>
      </c>
      <c r="E62" s="11">
        <v>300000</v>
      </c>
      <c r="F62" s="11">
        <v>3433</v>
      </c>
      <c r="G62" s="11">
        <v>3433</v>
      </c>
      <c r="H62" s="11">
        <v>3433</v>
      </c>
      <c r="I62" s="11">
        <v>3432</v>
      </c>
      <c r="J62" s="11">
        <f>H62-I62</f>
        <v>1</v>
      </c>
      <c r="K62" s="11">
        <v>3432</v>
      </c>
    </row>
    <row r="63" spans="1:11" s="6" customFormat="1" x14ac:dyDescent="0.25">
      <c r="A63" s="10" t="s">
        <v>178</v>
      </c>
      <c r="B63" s="10" t="s">
        <v>179</v>
      </c>
      <c r="C63" s="10" t="s">
        <v>180</v>
      </c>
      <c r="D63" s="11">
        <v>284769</v>
      </c>
      <c r="E63" s="11">
        <v>0</v>
      </c>
      <c r="F63" s="11">
        <v>284769</v>
      </c>
      <c r="G63" s="11">
        <v>284769</v>
      </c>
      <c r="H63" s="11">
        <v>284769</v>
      </c>
      <c r="I63" s="11">
        <v>284768</v>
      </c>
      <c r="J63" s="11">
        <f>H63-I63</f>
        <v>1</v>
      </c>
      <c r="K63" s="11">
        <v>105299</v>
      </c>
    </row>
    <row r="64" spans="1:11" s="6" customFormat="1" x14ac:dyDescent="0.25">
      <c r="A64" s="10" t="s">
        <v>181</v>
      </c>
      <c r="B64" s="10" t="s">
        <v>182</v>
      </c>
      <c r="C64" s="10" t="s">
        <v>183</v>
      </c>
      <c r="D64" s="11">
        <f>-D10</f>
        <v>-7063577</v>
      </c>
      <c r="E64" s="11">
        <f>-E10</f>
        <v>-9496278</v>
      </c>
      <c r="F64" s="11">
        <f>-F10</f>
        <v>-7303861</v>
      </c>
      <c r="G64" s="11">
        <f>-G10</f>
        <v>-7303861</v>
      </c>
      <c r="H64" s="11">
        <f>-H10</f>
        <v>-7123786</v>
      </c>
      <c r="I64" s="11">
        <f>-I10</f>
        <v>-6753494</v>
      </c>
      <c r="J64" s="11">
        <f>H64-I64</f>
        <v>-370292</v>
      </c>
      <c r="K64" s="11">
        <f>-K10</f>
        <v>-6366776</v>
      </c>
    </row>
    <row r="65" spans="1:12" s="6" customFormat="1" x14ac:dyDescent="0.25">
      <c r="A65" s="10" t="s">
        <v>184</v>
      </c>
      <c r="B65" s="10" t="s">
        <v>185</v>
      </c>
      <c r="C65" s="10" t="s">
        <v>186</v>
      </c>
      <c r="D65" s="11" t="e">
        <f>D66+D67</f>
        <v>#VALUE!</v>
      </c>
      <c r="E65" s="11" t="e">
        <f>E66+E67</f>
        <v>#VALUE!</v>
      </c>
      <c r="F65" s="11" t="e">
        <f>F66+F67</f>
        <v>#VALUE!</v>
      </c>
      <c r="G65" s="11" t="e">
        <f>G66+G67</f>
        <v>#VALUE!</v>
      </c>
      <c r="H65" s="11" t="e">
        <f>H66+H67</f>
        <v>#VALUE!</v>
      </c>
      <c r="I65" s="11" t="e">
        <f>I66+I67</f>
        <v>#VALUE!</v>
      </c>
      <c r="J65" s="11" t="e">
        <f>H65-I65</f>
        <v>#VALUE!</v>
      </c>
      <c r="K65" s="11" t="e">
        <f>K66+K67</f>
        <v>#VALUE!</v>
      </c>
    </row>
    <row r="66" spans="1:12" s="6" customFormat="1" x14ac:dyDescent="0.25">
      <c r="A66" s="10" t="s">
        <v>187</v>
      </c>
      <c r="B66" s="10" t="s">
        <v>188</v>
      </c>
      <c r="C66" s="10" t="s">
        <v>189</v>
      </c>
      <c r="D66" s="11" t="s">
        <v>190</v>
      </c>
      <c r="E66" s="11" t="s">
        <v>190</v>
      </c>
      <c r="F66" s="11" t="s">
        <v>190</v>
      </c>
      <c r="G66" s="11" t="s">
        <v>190</v>
      </c>
      <c r="H66" s="11" t="s">
        <v>190</v>
      </c>
      <c r="I66" s="11" t="s">
        <v>190</v>
      </c>
      <c r="J66" s="11" t="e">
        <f>H66-I66</f>
        <v>#VALUE!</v>
      </c>
      <c r="K66" s="11" t="s">
        <v>190</v>
      </c>
    </row>
    <row r="67" spans="1:12" s="6" customFormat="1" x14ac:dyDescent="0.25">
      <c r="A67" s="10" t="s">
        <v>191</v>
      </c>
      <c r="B67" s="10" t="s">
        <v>192</v>
      </c>
      <c r="C67" s="10" t="s">
        <v>193</v>
      </c>
      <c r="D67" s="11" t="s">
        <v>190</v>
      </c>
      <c r="E67" s="11" t="s">
        <v>190</v>
      </c>
      <c r="F67" s="11" t="s">
        <v>190</v>
      </c>
      <c r="G67" s="11" t="s">
        <v>190</v>
      </c>
      <c r="H67" s="11" t="s">
        <v>190</v>
      </c>
      <c r="I67" s="11" t="s">
        <v>190</v>
      </c>
      <c r="J67" s="11" t="e">
        <f>H67-I67</f>
        <v>#VALUE!</v>
      </c>
      <c r="K67" s="11" t="s">
        <v>190</v>
      </c>
    </row>
    <row r="68" spans="1:12" s="6" customFormat="1" x14ac:dyDescent="0.25">
      <c r="A68" s="10" t="s">
        <v>194</v>
      </c>
      <c r="B68" s="10" t="s">
        <v>195</v>
      </c>
      <c r="C68" s="10" t="s">
        <v>196</v>
      </c>
      <c r="D68" s="11" t="e">
        <f>D69+D70</f>
        <v>#VALUE!</v>
      </c>
      <c r="E68" s="11" t="e">
        <f>E69+E70</f>
        <v>#VALUE!</v>
      </c>
      <c r="F68" s="11" t="e">
        <f>F69+F70</f>
        <v>#VALUE!</v>
      </c>
      <c r="G68" s="11" t="e">
        <f>G69+G70</f>
        <v>#VALUE!</v>
      </c>
      <c r="H68" s="11" t="e">
        <f>H69+H70</f>
        <v>#VALUE!</v>
      </c>
      <c r="I68" s="11" t="e">
        <f>I69+I70</f>
        <v>#VALUE!</v>
      </c>
      <c r="J68" s="11" t="e">
        <f>H68-I68</f>
        <v>#VALUE!</v>
      </c>
      <c r="K68" s="11" t="e">
        <f>K69+K70</f>
        <v>#VALUE!</v>
      </c>
    </row>
    <row r="69" spans="1:12" s="6" customFormat="1" x14ac:dyDescent="0.25">
      <c r="A69" s="10" t="s">
        <v>197</v>
      </c>
      <c r="B69" s="10" t="s">
        <v>198</v>
      </c>
      <c r="C69" s="10" t="s">
        <v>199</v>
      </c>
      <c r="D69" s="11" t="s">
        <v>190</v>
      </c>
      <c r="E69" s="11" t="s">
        <v>190</v>
      </c>
      <c r="F69" s="11" t="s">
        <v>190</v>
      </c>
      <c r="G69" s="11" t="s">
        <v>190</v>
      </c>
      <c r="H69" s="11" t="s">
        <v>190</v>
      </c>
      <c r="I69" s="11" t="s">
        <v>190</v>
      </c>
      <c r="J69" s="11" t="e">
        <f>H69-I69</f>
        <v>#VALUE!</v>
      </c>
      <c r="K69" s="11" t="s">
        <v>190</v>
      </c>
    </row>
    <row r="70" spans="1:12" s="6" customFormat="1" x14ac:dyDescent="0.25">
      <c r="A70" s="10" t="s">
        <v>200</v>
      </c>
      <c r="B70" s="10" t="s">
        <v>201</v>
      </c>
      <c r="C70" s="10" t="s">
        <v>202</v>
      </c>
      <c r="D70" s="11" t="s">
        <v>190</v>
      </c>
      <c r="E70" s="11" t="s">
        <v>190</v>
      </c>
      <c r="F70" s="11" t="s">
        <v>190</v>
      </c>
      <c r="G70" s="11" t="s">
        <v>190</v>
      </c>
      <c r="H70" s="11" t="s">
        <v>190</v>
      </c>
      <c r="I70" s="11" t="s">
        <v>190</v>
      </c>
      <c r="J70" s="11" t="e">
        <f>H70-I70</f>
        <v>#VALUE!</v>
      </c>
      <c r="K70" s="11" t="s">
        <v>190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203</v>
      </c>
      <c r="B72" s="13"/>
      <c r="C72" s="13"/>
      <c r="D72" s="13"/>
      <c r="E72" s="13" t="s">
        <v>205</v>
      </c>
      <c r="F72" s="13"/>
      <c r="G72" s="13"/>
      <c r="H72" s="13"/>
      <c r="I72" s="13" t="s">
        <v>206</v>
      </c>
      <c r="J72" s="13"/>
      <c r="K72" s="13"/>
      <c r="L72" s="13"/>
    </row>
    <row r="73" spans="1:12" x14ac:dyDescent="0.25">
      <c r="A73" s="3" t="s">
        <v>204</v>
      </c>
      <c r="B73" s="3"/>
      <c r="C73" s="3"/>
      <c r="D73" s="3"/>
      <c r="E73" s="3"/>
      <c r="F73" s="3"/>
      <c r="G73" s="3"/>
      <c r="H73" s="3"/>
      <c r="I73" s="3" t="s">
        <v>207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1">
    <mergeCell ref="A72:D72"/>
    <mergeCell ref="A73:D73"/>
    <mergeCell ref="E72:H72"/>
    <mergeCell ref="E73:H73"/>
    <mergeCell ref="I72:L72"/>
    <mergeCell ref="I73:L7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2017-02-02T12:54:25Z</dcterms:created>
  <dcterms:modified xsi:type="dcterms:W3CDTF">2017-02-02T12:54:28Z</dcterms:modified>
</cp:coreProperties>
</file>